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<sst xmlns="http://schemas.openxmlformats.org/spreadsheetml/2006/main" count="1068" uniqueCount="879">
  <si>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</si>
  <si>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</si>
  <si>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</si>
  <si>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</si>
  <si>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</si>
  <si>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</si>
  <si>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</si>
  <si>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</si>
  <si>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</si>
  <si>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</si>
  <si>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</si>
  <si>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</si>
  <si>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</si>
  <si>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</si>
  <si>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</si>
  <si>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</si>
  <si>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</si>
  <si>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</si>
  <si>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</si>
  <si>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</si>
  <si>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</si>
  <si>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</si>
  <si>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</si>
  <si>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</si>
  <si>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</si>
  <si>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</si>
  <si>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</si>
  <si>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</si>
  <si>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</si>
  <si>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</si>
  <si>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</si>
  <si>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</si>
  <si>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</si>
  <si>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</si>
  <si>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</si>
  <si>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</si>
  <si>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</si>
  <si>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</si>
  <si>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</si>
  <si>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</si>
  <si>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</si>
  <si>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</si>
  <si>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</si>
  <si>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</si>
  <si>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</si>
  <si>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</si>
  <si>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</si>
  <si>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</si>
  <si>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</si>
  <si>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</si>
  <si>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</si>
  <si>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</si>
  <si>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</si>
  <si>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</si>
  <si>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</si>
  <si>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</si>
  <si>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</si>
  <si>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</si>
  <si>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</si>
  <si>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</si>
  <si>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</si>
  <si>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</si>
  <si>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</si>
  <si>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</si>
  <si>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</si>
  <si>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</si>
  <si>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</si>
  <si>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</si>
  <si>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</si>
  <si>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</si>
  <si>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</si>
  <si>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</si>
  <si>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</si>
  <si>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</si>
  <si>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</si>
  <si>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</si>
  <si>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</si>
  <si>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</si>
  <si>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</si>
  <si>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</si>
  <si>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</si>
  <si>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</si>
  <si>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</si>
  <si>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</si>
  <si>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</si>
  <si>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</si>
  <si>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</si>
  <si>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</si>
  <si>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</si>
  <si>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</si>
  <si>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</si>
  <si>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</si>
  <si>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</si>
  <si>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</si>
  <si>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</si>
  <si>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</si>
  <si>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</si>
  <si>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</si>
  <si>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</si>
  <si>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</si>
  <si>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</si>
  <si>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</si>
  <si>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</si>
  <si>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</si>
  <si>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</si>
  <si>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</si>
  <si>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</si>
  <si>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</si>
  <si>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</si>
  <si>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</si>
  <si>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</si>
  <si>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</si>
  <si>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</si>
  <si>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</si>
  <si>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</si>
  <si>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</si>
  <si>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</si>
  <si>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</si>
  <si>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</si>
  <si>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</si>
  <si>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</si>
  <si>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</si>
  <si>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</si>
  <si>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</si>
  <si>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</si>
  <si>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</si>
  <si>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</si>
  <si>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</si>
  <si>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</si>
  <si>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</si>
  <si>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</si>
  <si>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</si>
  <si>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</si>
  <si>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</si>
  <si>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</si>
  <si>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</si>
  <si>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</si>
  <si>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</si>
  <si>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</si>
  <si>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</si>
  <si>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</si>
  <si>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</si>
  <si>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</si>
  <si>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</si>
  <si>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</si>
  <si>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</si>
  <si>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</si>
  <si>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</si>
  <si>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</si>
  <si>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</si>
  <si>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</si>
  <si>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</si>
  <si>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</si>
  <si>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</si>
  <si>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</si>
  <si>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</si>
  <si>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</si>
  <si>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</si>
  <si>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</si>
  <si>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</si>
  <si>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</si>
  <si>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</si>
  <si>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</si>
  <si>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</si>
  <si>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</si>
  <si>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</si>
  <si>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</si>
  <si>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</si>
  <si>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</si>
  <si>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</si>
  <si>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</si>
  <si>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</si>
  <si>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</si>
  <si>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</si>
  <si>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</si>
  <si>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</si>
  <si>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</si>
  <si>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</si>
  <si>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</si>
  <si>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</si>
  <si>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</si>
  <si>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</si>
  <si>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</si>
  <si>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</si>
  <si>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</si>
  <si>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</si>
  <si>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</si>
  <si>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</si>
  <si>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</si>
  <si>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</si>
  <si>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</si>
  <si>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</si>
  <si>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</si>
  <si>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</si>
  <si>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</si>
  <si>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</si>
  <si>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</si>
  <si>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</si>
  <si>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</si>
  <si>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</si>
  <si>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</si>
  <si>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</si>
  <si>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</si>
  <si>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</si>
  <si>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</si>
  <si>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</si>
  <si>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</si>
  <si>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</si>
  <si>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</si>
  <si>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</si>
  <si>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</si>
  <si>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</si>
  <si>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</si>
  <si>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</si>
  <si>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</si>
  <si>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</si>
  <si>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</si>
  <si>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</si>
  <si>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</si>
  <si>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</si>
  <si>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</si>
  <si>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</si>
  <si>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</si>
  <si>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</si>
  <si>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</si>
  <si>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</si>
  <si>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</si>
  <si>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</si>
  <si>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</si>
  <si>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</si>
  <si>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</si>
  <si>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</si>
  <si>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</si>
  <si>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</si>
  <si>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</si>
  <si>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</si>
  <si>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</si>
  <si>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</si>
  <si>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</si>
  <si>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</si>
  <si>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</si>
  <si>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</si>
  <si>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</si>
  <si>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</si>
  <si>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</si>
  <si>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</si>
  <si>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</si>
  <si>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</si>
  <si>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</si>
  <si>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</si>
  <si>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</si>
  <si>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</si>
  <si>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</si>
  <si>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</si>
  <si>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</si>
  <si>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</si>
  <si>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</si>
  <si>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</si>
  <si>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</si>
  <si>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</si>
  <si>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</si>
  <si>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</si>
  <si>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</si>
  <si>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</si>
  <si>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</si>
  <si>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</si>
  <si>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</si>
  <si>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</si>
  <si>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</si>
  <si>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</si>
  <si>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</si>
  <si>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</si>
  <si>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</si>
  <si>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</si>
  <si>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</si>
  <si>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</si>
  <si>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</si>
  <si>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</si>
  <si>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</si>
  <si>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</si>
  <si>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</si>
  <si>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</si>
  <si>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</si>
  <si>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</si>
  <si>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</si>
  <si>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</si>
  <si>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</si>
  <si>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</si>
  <si>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</si>
  <si>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</si>
  <si>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</si>
  <si>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</si>
  <si>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</si>
  <si>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</si>
  <si>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</si>
  <si>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</si>
  <si>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</si>
  <si>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</si>
  <si>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</si>
  <si>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</si>
  <si>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</si>
  <si>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</si>
  <si>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</si>
  <si>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</si>
  <si>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</si>
  <si>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</si>
  <si>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</si>
  <si>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</si>
  <si>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</si>
  <si>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</si>
  <si>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</si>
  <si>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</si>
  <si>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</si>
  <si>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</si>
  <si>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</si>
  <si>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</si>
  <si>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</si>
  <si>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</si>
  <si>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</si>
  <si>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</si>
  <si>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</si>
  <si>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</si>
  <si>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</si>
  <si>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</si>
  <si>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</si>
  <si>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</si>
  <si>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</si>
  <si>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</si>
  <si>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</si>
  <si>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</si>
  <si>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</si>
  <si>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</si>
  <si>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</si>
  <si>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</si>
  <si>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</si>
  <si>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</si>
  <si>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</si>
  <si>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</si>
  <si>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</si>
  <si>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</si>
  <si>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</si>
  <si>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</si>
  <si>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</si>
  <si>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</si>
  <si>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</si>
  <si>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</si>
  <si>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</si>
  <si>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</si>
  <si>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</si>
  <si>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</si>
  <si>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</si>
  <si>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</si>
  <si>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</si>
  <si>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</si>
  <si>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</si>
  <si>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</si>
  <si>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</si>
  <si>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</si>
  <si>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</si>
  <si>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</si>
  <si>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</si>
  <si>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</si>
  <si>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</si>
  <si>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</si>
  <si>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</si>
  <si>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</si>
  <si>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</si>
  <si>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</si>
  <si>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</si>
  <si>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</si>
  <si>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</si>
  <si>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</si>
  <si>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</si>
  <si>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</si>
  <si>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</si>
  <si>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</si>
  <si>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</si>
  <si>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</si>
  <si>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</si>
  <si>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</si>
  <si>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</si>
  <si>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</si>
  <si>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</si>
  <si>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</si>
  <si>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</si>
  <si>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</si>
  <si>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</si>
  <si>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</si>
  <si>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</si>
  <si>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</si>
  <si>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</si>
  <si>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</si>
  <si>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</si>
  <si>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</si>
  <si>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</si>
  <si>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</si>
  <si>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</si>
  <si>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</si>
  <si>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</si>
  <si>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</si>
  <si>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</si>
  <si>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</si>
  <si>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</si>
  <si>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</si>
  <si>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</si>
  <si>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</si>
  <si>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</si>
  <si>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</si>
  <si>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</si>
  <si>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</si>
  <si>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</si>
  <si>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</si>
  <si>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</si>
  <si>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</si>
  <si>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</si>
  <si>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</si>
  <si>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</si>
  <si>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</si>
  <si>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</si>
  <si>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</si>
  <si>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</si>
  <si>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</si>
  <si>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</si>
  <si>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</si>
  <si>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</si>
  <si>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</si>
  <si>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</si>
  <si>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</si>
  <si>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</si>
  <si>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</si>
  <si>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</si>
  <si>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</si>
  <si>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</si>
  <si>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</si>
  <si>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</si>
  <si>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</si>
  <si>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</si>
  <si>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</si>
  <si>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</si>
  <si>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</si>
  <si>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</si>
  <si>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</si>
  <si>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</si>
  <si>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</si>
  <si>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</si>
  <si>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</si>
  <si>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</si>
  <si>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</si>
  <si>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</si>
  <si>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</si>
  <si>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</si>
  <si>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</si>
  <si>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</si>
  <si>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</si>
  <si>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</si>
  <si>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</si>
  <si>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</si>
  <si>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</si>
  <si>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</si>
  <si>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</si>
  <si>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</si>
  <si>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</si>
  <si>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</si>
  <si>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</si>
  <si>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</si>
  <si>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</si>
  <si>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</si>
  <si>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</si>
  <si>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</si>
  <si>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</si>
  <si>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</si>
  <si>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</si>
  <si>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</si>
  <si>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</si>
  <si>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</si>
  <si>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</si>
  <si>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</si>
  <si>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</si>
  <si>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</si>
  <si>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</si>
  <si>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</si>
  <si>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</si>
  <si>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</si>
  <si>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</si>
  <si>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</si>
  <si>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</si>
  <si>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</si>
  <si>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</si>
  <si>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</si>
  <si>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</si>
  <si>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</si>
  <si>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</si>
  <si>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</si>
  <si>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</si>
  <si>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</si>
  <si>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</si>
  <si>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</si>
  <si>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</si>
  <si>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</si>
  <si>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</si>
  <si>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</si>
  <si>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</si>
  <si>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</si>
  <si>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</si>
  <si>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</si>
  <si>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</si>
  <si>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</si>
  <si>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</si>
  <si>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</si>
  <si>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</si>
  <si>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</si>
  <si>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</si>
  <si>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</si>
  <si>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</si>
  <si>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</si>
  <si>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</si>
  <si>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</si>
  <si>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</si>
  <si>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</si>
  <si>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</si>
  <si>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</si>
  <si>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</si>
  <si>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</si>
  <si>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</si>
  <si>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</si>
  <si>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</si>
  <si>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</si>
  <si>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</si>
  <si>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</si>
  <si>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</si>
  <si>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</si>
  <si>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</si>
  <si>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</si>
  <si>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</si>
  <si>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</si>
  <si>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</si>
  <si>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</si>
  <si>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</si>
  <si>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</si>
  <si>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</si>
  <si>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</si>
  <si>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</si>
  <si>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</si>
  <si>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</si>
  <si>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</si>
  <si>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</si>
  <si>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</si>
  <si>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</si>
  <si>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</si>
  <si>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</si>
  <si>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</si>
  <si>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</si>
  <si>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</si>
  <si>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</si>
  <si>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</si>
  <si>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</si>
  <si>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</si>
  <si>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</si>
  <si>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</si>
  <si>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</si>
  <si>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</si>
  <si>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</si>
  <si>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</si>
  <si>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</si>
  <si>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</si>
  <si>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</si>
  <si>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</si>
  <si>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</si>
  <si>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</si>
  <si>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</si>
  <si>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</si>
  <si>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</si>
  <si>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</si>
  <si>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</si>
  <si>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</si>
  <si>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</si>
  <si>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</si>
  <si>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</si>
  <si>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</si>
  <si>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</si>
  <si>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</si>
  <si>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</si>
  <si>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</si>
  <si>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</si>
  <si>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</si>
  <si>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</si>
  <si>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</si>
  <si>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</si>
  <si>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</si>
  <si>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</si>
  <si>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</si>
  <si>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</si>
  <si>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</si>
  <si>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</si>
  <si>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</si>
  <si>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</si>
  <si>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</si>
  <si>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</si>
  <si>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</si>
  <si>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</si>
  <si>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</si>
  <si>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</si>
  <si>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</si>
  <si>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</si>
  <si>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</si>
  <si>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</si>
  <si>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</si>
  <si>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</si>
  <si>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</si>
  <si>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</si>
  <si>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</si>
  <si>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</si>
  <si>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</si>
  <si>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</si>
  <si>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</si>
  <si>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</si>
  <si>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</si>
  <si>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</si>
  <si>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</si>
  <si>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</si>
  <si>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</si>
  <si>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</si>
  <si>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</si>
  <si>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</si>
  <si>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</si>
  <si>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</si>
  <si>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</si>
  <si>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</si>
  <si>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</si>
  <si>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</si>
  <si>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</si>
  <si>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</si>
  <si>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</si>
  <si>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</si>
  <si>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</si>
  <si>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</si>
  <si>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</si>
  <si>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</si>
  <si>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</si>
  <si>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</si>
  <si>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</si>
  <si>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</si>
  <si>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</si>
  <si>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</si>
  <si>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</si>
  <si>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</si>
  <si>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</si>
  <si>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</si>
  <si>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</si>
  <si>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</si>
  <si>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</si>
  <si>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</si>
  <si>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</si>
  <si>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</si>
  <si>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</si>
  <si>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</si>
  <si>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</si>
  <si>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</si>
  <si>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</si>
  <si>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</si>
  <si>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</si>
  <si>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</si>
  <si>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</si>
  <si>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</si>
  <si>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</si>
  <si>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</si>
  <si>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</si>
  <si>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</si>
  <si>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</si>
  <si>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</si>
  <si>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</si>
  <si>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</si>
  <si>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</si>
  <si>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</si>
  <si>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</si>
  <si>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</si>
  <si>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</si>
  <si>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</si>
  <si>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</si>
  <si>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</si>
  <si>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</si>
  <si>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</si>
  <si>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</si>
  <si>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</si>
  <si>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</si>
  <si>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</si>
  <si>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</si>
  <si>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</si>
  <si>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</si>
  <si>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</si>
  <si>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</si>
  <si>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</si>
  <si>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</si>
  <si>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</si>
  <si>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</si>
  <si>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</si>
  <si>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</si>
  <si>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</si>
  <si>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</si>
  <si>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</si>
  <si>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</si>
  <si>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</si>
  <si>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</si>
  <si>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</si>
  <si>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</si>
  <si>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</si>
  <si>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</si>
  <si>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</si>
  <si>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</si>
  <si>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</si>
  <si>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</si>
  <si>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</si>
  <si>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</si>
  <si>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</si>
  <si>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</si>
  <si>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</si>
  <si>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</si>
  <si>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</si>
  <si>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</si>
  <si>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</si>
  <si>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</si>
  <si>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</si>
  <si>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</si>
  <si>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</si>
  <si>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</si>
  <si>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</si>
  <si>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</si>
  <si>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</si>
  <si>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</si>
  <si>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</si>
  <si>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</si>
  <si>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</si>
  <si>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</si>
  <si>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</si>
  <si>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</si>
  <si>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</si>
  <si>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</si>
  <si>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</si>
  <si>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</si>
  <si>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</si>
  <si>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</si>
  <si>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</si>
  <si>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</si>
  <si>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</si>
  <si>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</si>
  <si>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</si>
  <si>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</si>
  <si>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</si>
  <si>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</si>
  <si>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</si>
  <si>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</si>
  <si>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</si>
  <si>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</si>
  <si>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</si>
  <si>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</si>
  <si>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</si>
  <si>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</si>
  <si>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</si>
  <si>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</si>
  <si>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</si>
  <si>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</si>
  <si>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</si>
  <si>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</si>
  <si>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</si>
  <si>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</si>
  <si>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</si>
  <si>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</si>
  <si>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</si>
  <si>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</si>
  <si>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</si>
  <si>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</si>
  <si>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</si>
  <si>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</si>
  <si>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</si>
  <si>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</si>
  <si>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</si>
  <si>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</si>
  <si>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</si>
  <si>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</si>
  <si>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</si>
  <si>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</si>
  <si>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</si>
  <si>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</si>
  <si>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</si>
  <si>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</si>
  <si>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</si>
  <si>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</si>
  <si>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</si>
  <si>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</si>
  <si>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</si>
  <si>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</si>
  <si>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</si>
  <si>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</si>
  <si>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</si>
  <si>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</si>
  <si>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</si>
  <si>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</si>
  <si>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</si>
  <si>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</si>
  <si>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</si>
  <si>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</si>
  <si>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</si>
  <si>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</si>
  <si>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</si>
  <si>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</si>
  <si>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</si>
  <si>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</si>
  <si>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</si>
  <si>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</si>
  <si>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</si>
  <si>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</si>
  <si>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</si>
  <si>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</si>
  <si>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</si>
  <si>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</si>
  <si>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</si>
  <si>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</si>
  <si>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</si>
  <si>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</si>
  <si>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</si>
  <si>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</si>
  <si>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</si>
  <si>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</si>
  <si>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</si>
  <si>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</si>
  <si>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</si>
  <si>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</si>
  <si>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</si>
  <si>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</si>
  <si>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</si>
  <si>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</si>
  <si>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</si>
  <si>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</si>
  <si>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</si>
  <si>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</si>
  <si>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</si>
  <si>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</si>
  <si>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</si>
  <si>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</si>
  <si>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</si>
  <si>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</si>
  <si>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</si>
  <si>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</si>
  <si>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</si>
  <si>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</si>
  <si>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</si>
  <si>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</si>
  <si>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</si>
  <si>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</si>
  <si>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</si>
  <si>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</si>
  <si>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</si>
  <si>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</si>
  <si>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</si>
  <si>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</si>
  <si>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</si>
  <si>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</si>
  <si>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</si>
  <si>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</si>
  <si>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</si>
  <si>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</si>
  <si>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</si>
  <si>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</si>
  <si>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Дата  на съставяне: 15.04.2014г.                                                                                                        </t>
  </si>
  <si>
    <t xml:space="preserve">Дата на съставяне: 15.04.2014г.                           </t>
  </si>
  <si>
    <t>15.04.2014г.</t>
  </si>
  <si>
    <t>Дата на съставяне: 15.04.2014г.</t>
  </si>
  <si>
    <t>Дата на съставяне:15.04.2014г.</t>
  </si>
  <si>
    <t xml:space="preserve">Вид на отчета:  неконсолидиран </t>
  </si>
  <si>
    <t>01.01.2015- 31.03.2015</t>
  </si>
  <si>
    <t>2,Завод за стоманобетонови конструкции и изделия ЕООД</t>
  </si>
  <si>
    <t>3.Инфра Билдинг ЕООД</t>
  </si>
  <si>
    <t>4,Витех строй ЕООД</t>
  </si>
  <si>
    <t>5,Артескос 98  АД</t>
  </si>
  <si>
    <t>6.Би Ес Кей ООД</t>
  </si>
  <si>
    <t>Ръководител:  Антон Божков</t>
  </si>
  <si>
    <t>Антон Божков</t>
  </si>
  <si>
    <t>Ръководител: Антон Божков</t>
  </si>
  <si>
    <t xml:space="preserve"> Антон Божков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</si>
</sst>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15">
      <selection activeCell="E100" sqref="E10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868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869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</v>
      </c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-60615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-60615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-122</v>
      </c>
      <c r="H32" s="315">
        <v>-307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-61044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1095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1095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7391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1095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183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1279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10294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10189</v>
      </c>
      <c r="H64" s="151">
        <v>10083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24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75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10294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10294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16361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16361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43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43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16406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17685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17685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875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D51" sqref="D51:H5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01.01.2015- 31.03.2015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19</v>
      </c>
      <c r="D10" s="45">
        <v>53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</v>
      </c>
      <c r="D11" s="45">
        <v>1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45</v>
      </c>
      <c r="D12" s="45">
        <v>72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6</v>
      </c>
      <c r="D13" s="45">
        <v>6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71</v>
      </c>
      <c r="D19" s="48">
        <f>SUM(D9:D15)+D16</f>
        <v>132</v>
      </c>
      <c r="E19" s="303" t="s">
        <v>315</v>
      </c>
      <c r="F19" s="549" t="s">
        <v>316</v>
      </c>
      <c r="G19" s="547">
        <v>56</v>
      </c>
      <c r="H19" s="547">
        <v>63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107</v>
      </c>
      <c r="D22" s="45">
        <v>167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56</v>
      </c>
      <c r="H24" s="545">
        <f>SUM(H19:H23)</f>
        <v>63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107</v>
      </c>
      <c r="D26" s="48">
        <f>SUM(D22:D25)</f>
        <v>167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178</v>
      </c>
      <c r="D28" s="49">
        <f>D26+D19</f>
        <v>299</v>
      </c>
      <c r="E28" s="126" t="s">
        <v>337</v>
      </c>
      <c r="F28" s="551" t="s">
        <v>338</v>
      </c>
      <c r="G28" s="545">
        <f>G13+G15+G24</f>
        <v>56</v>
      </c>
      <c r="H28" s="545">
        <f>H13+H15+H24</f>
        <v>63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122</v>
      </c>
      <c r="H30" s="52">
        <f>IF((D28-H28)&gt;0,D28-H28,0)</f>
        <v>236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178</v>
      </c>
      <c r="D33" s="48">
        <f>D28-D31+D32</f>
        <v>299</v>
      </c>
      <c r="E33" s="126" t="s">
        <v>351</v>
      </c>
      <c r="F33" s="551" t="s">
        <v>352</v>
      </c>
      <c r="G33" s="52">
        <f>G32-G31+G28</f>
        <v>56</v>
      </c>
      <c r="H33" s="52">
        <f>H32-H31+H28</f>
        <v>63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122</v>
      </c>
      <c r="H34" s="545">
        <f>IF((D33-H33)&gt;0,D33-H33,0)</f>
        <v>236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122</v>
      </c>
      <c r="H39" s="556">
        <f>IF(H34&gt;0,IF(D35+H34&lt;0,0,D35+H34),IF(D34-D35&lt;0,D35-D34,0))</f>
        <v>236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122</v>
      </c>
      <c r="H41" s="51">
        <f>IF(D39=0,IF(H39-H40&gt;0,H39-H40+D40,0),IF(D39-D40&lt;0,D40-D39+H40,0))</f>
        <v>236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178</v>
      </c>
      <c r="D42" s="52">
        <f>D33+D35+D39</f>
        <v>299</v>
      </c>
      <c r="E42" s="127" t="s">
        <v>378</v>
      </c>
      <c r="F42" s="128" t="s">
        <v>379</v>
      </c>
      <c r="G42" s="52">
        <f>G39+G33</f>
        <v>178</v>
      </c>
      <c r="H42" s="52">
        <f>H39+H33</f>
        <v>299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876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C56" sqref="C5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01.01.2015- 31.03.2015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</v>
      </c>
      <c r="D11" s="53">
        <v>-25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-55</v>
      </c>
      <c r="D13" s="53">
        <v>-61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-6</v>
      </c>
      <c r="D14" s="53">
        <v>-10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-33</v>
      </c>
      <c r="D19" s="53">
        <v>-33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-102</v>
      </c>
      <c r="D20" s="54">
        <f>SUM(D10:D19)</f>
        <v>-129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-1257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89</v>
      </c>
      <c r="D25" s="53">
        <v>275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100</v>
      </c>
      <c r="D32" s="54">
        <f>SUM(D22:D31)</f>
        <v>-980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388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-397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-43</v>
      </c>
      <c r="D41" s="53">
        <v>293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-43</v>
      </c>
      <c r="D42" s="54">
        <f>SUM(D34:D41)</f>
        <v>285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-45</v>
      </c>
      <c r="D43" s="54">
        <f>D42+D32+D20</f>
        <v>-824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912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43</v>
      </c>
      <c r="D45" s="54">
        <f>D44+D43</f>
        <v>88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43</v>
      </c>
      <c r="D46" s="55">
        <v>88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877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L38" sqref="L38:M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01.01.2015- 31.03.2015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-60922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-3783</v>
      </c>
      <c r="J15" s="60">
        <f t="shared" si="2"/>
        <v>-57139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-122</v>
      </c>
      <c r="K16" s="59"/>
      <c r="L16" s="343">
        <f t="shared" si="1"/>
        <v>-122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-3783</v>
      </c>
      <c r="J29" s="58">
        <f t="shared" si="6"/>
        <v>-57261</v>
      </c>
      <c r="K29" s="58">
        <f t="shared" si="6"/>
        <v>0</v>
      </c>
      <c r="L29" s="343">
        <f t="shared" si="1"/>
        <v>7391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-3783</v>
      </c>
      <c r="J32" s="58">
        <f t="shared" si="7"/>
        <v>-57261</v>
      </c>
      <c r="K32" s="58">
        <f t="shared" si="7"/>
        <v>0</v>
      </c>
      <c r="L32" s="343">
        <f t="shared" si="1"/>
        <v>7391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863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878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8">
      <selection activeCell="P51" sqref="P5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01.01.2015- 31.03.2015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29</v>
      </c>
      <c r="L14" s="64">
        <v>1</v>
      </c>
      <c r="M14" s="64"/>
      <c r="N14" s="73">
        <f t="shared" si="4"/>
        <v>30</v>
      </c>
      <c r="O14" s="64"/>
      <c r="P14" s="64"/>
      <c r="Q14" s="73">
        <f t="shared" si="0"/>
        <v>30</v>
      </c>
      <c r="R14" s="7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30</v>
      </c>
      <c r="L17" s="74">
        <f>SUM(L9:L16)</f>
        <v>1</v>
      </c>
      <c r="M17" s="74">
        <f>SUM(M9:M16)</f>
        <v>0</v>
      </c>
      <c r="N17" s="73">
        <f t="shared" si="4"/>
        <v>31</v>
      </c>
      <c r="O17" s="74">
        <f>SUM(O9:O16)</f>
        <v>0</v>
      </c>
      <c r="P17" s="74">
        <f>SUM(P9:P16)</f>
        <v>0</v>
      </c>
      <c r="Q17" s="73">
        <f t="shared" si="5"/>
        <v>31</v>
      </c>
      <c r="R17" s="73">
        <f t="shared" si="6"/>
        <v>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43759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43759</v>
      </c>
      <c r="H27" s="69">
        <f t="shared" si="8"/>
        <v>0</v>
      </c>
      <c r="I27" s="69">
        <f t="shared" si="8"/>
        <v>42664</v>
      </c>
      <c r="J27" s="70">
        <f t="shared" si="3"/>
        <v>1095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43759</v>
      </c>
      <c r="E28" s="188"/>
      <c r="F28" s="188"/>
      <c r="G28" s="73">
        <f t="shared" si="2"/>
        <v>43759</v>
      </c>
      <c r="H28" s="64"/>
      <c r="I28" s="64">
        <v>42664</v>
      </c>
      <c r="J28" s="73">
        <f t="shared" si="3"/>
        <v>1095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43759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43759</v>
      </c>
      <c r="H38" s="74">
        <f t="shared" si="12"/>
        <v>0</v>
      </c>
      <c r="I38" s="74">
        <f t="shared" si="12"/>
        <v>42664</v>
      </c>
      <c r="J38" s="73">
        <f t="shared" si="3"/>
        <v>1095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43793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43793</v>
      </c>
      <c r="H40" s="436">
        <f t="shared" si="13"/>
        <v>0</v>
      </c>
      <c r="I40" s="436">
        <f t="shared" si="13"/>
        <v>42664</v>
      </c>
      <c r="J40" s="436">
        <f t="shared" si="13"/>
        <v>1129</v>
      </c>
      <c r="K40" s="436">
        <f t="shared" si="13"/>
        <v>32</v>
      </c>
      <c r="L40" s="436">
        <f t="shared" si="13"/>
        <v>1</v>
      </c>
      <c r="M40" s="436">
        <f t="shared" si="13"/>
        <v>0</v>
      </c>
      <c r="N40" s="436">
        <f t="shared" si="13"/>
        <v>33</v>
      </c>
      <c r="O40" s="436">
        <f t="shared" si="13"/>
        <v>0</v>
      </c>
      <c r="P40" s="436">
        <f t="shared" si="13"/>
        <v>0</v>
      </c>
      <c r="Q40" s="436">
        <f t="shared" si="13"/>
        <v>33</v>
      </c>
      <c r="R40" s="436">
        <f t="shared" si="13"/>
        <v>1096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877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E115" sqref="E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01.01.2015- 31.03.2015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183</v>
      </c>
      <c r="D21" s="107"/>
      <c r="E21" s="119">
        <f t="shared" si="0"/>
        <v>183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16361</v>
      </c>
      <c r="D24" s="118">
        <f>SUM(D25:D27)</f>
        <v>16361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16361</v>
      </c>
      <c r="D25" s="107">
        <v>16361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16361</v>
      </c>
      <c r="D43" s="103">
        <f>D24+D28+D29+D31+D30+D32+D33+D38</f>
        <v>16361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16544</v>
      </c>
      <c r="D44" s="102">
        <f>D43+D21+D19+D9</f>
        <v>16361</v>
      </c>
      <c r="E44" s="117">
        <f>E43+E21+E19+E9</f>
        <v>183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10189</v>
      </c>
      <c r="D85" s="103">
        <f>SUM(D86:D90)+D94</f>
        <v>10189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10083</v>
      </c>
      <c r="D86" s="107">
        <v>10083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25</v>
      </c>
      <c r="D87" s="107">
        <v>25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77</v>
      </c>
      <c r="D89" s="107">
        <v>77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4</v>
      </c>
      <c r="D90" s="102">
        <f>SUM(D91:D93)</f>
        <v>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10189</v>
      </c>
      <c r="D96" s="103">
        <f>D85+D80+D75+D71+D95</f>
        <v>10189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10189</v>
      </c>
      <c r="D97" s="103">
        <f>D96+D68+D66</f>
        <v>10189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866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875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3">
      <selection activeCell="H36" sqref="H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01.01.2015- 31.03.2015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876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30">
      <selection activeCell="E163" sqref="E16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01.01.2015- 31.03.2015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870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871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872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873</v>
      </c>
      <c r="B16" s="36"/>
      <c r="C16" s="439">
        <v>1092</v>
      </c>
      <c r="D16" s="572">
        <v>0.83</v>
      </c>
      <c r="E16" s="439"/>
      <c r="F16" s="441">
        <f>C16-E16</f>
        <v>1092</v>
      </c>
    </row>
    <row r="17" spans="1:6" ht="12.75">
      <c r="A17" s="35" t="s">
        <v>874</v>
      </c>
      <c r="B17" s="36"/>
      <c r="C17" s="439">
        <v>1</v>
      </c>
      <c r="D17" s="439">
        <v>0.51</v>
      </c>
      <c r="E17" s="439"/>
      <c r="F17" s="441">
        <f aca="true" t="shared" si="0" ref="F17:F25">C17-E17</f>
        <v>1</v>
      </c>
    </row>
    <row r="18" spans="1:6" ht="12.75">
      <c r="A18" s="35">
        <v>8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38674</v>
      </c>
      <c r="D26" s="427"/>
      <c r="E26" s="427">
        <f>SUM(E12:E25)</f>
        <v>0</v>
      </c>
      <c r="F26" s="440">
        <f>SUM(F12:F25)</f>
        <v>38674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38674</v>
      </c>
      <c r="D78" s="427"/>
      <c r="E78" s="427">
        <f>E77+E60+E43+E26</f>
        <v>0</v>
      </c>
      <c r="F78" s="440">
        <f>F77+F60+F43+F26</f>
        <v>38674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867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875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6:F25 C115:F129 C98:F112 C81:F95 C62:F76 C45:F59 C28:F42 C12:F1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2015-04-22T13:59:42Z</cp:lastPrinted>
  <dcterms:created xsi:type="dcterms:W3CDTF">2000-06-29T12:02:40Z</dcterms:created>
  <dcterms:modified xsi:type="dcterms:W3CDTF">2015-07-16T08:34:17Z</dcterms:modified>
  <cp:category/>
  <cp:version/>
  <cp:contentType/>
  <cp:contentStatus/>
</cp:coreProperties>
</file>